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2"/>
  <workbookPr/>
  <mc:AlternateContent xmlns:mc="http://schemas.openxmlformats.org/markup-compatibility/2006">
    <mc:Choice Requires="x15">
      <x15ac:absPath xmlns:x15ac="http://schemas.microsoft.com/office/spreadsheetml/2010/11/ac" url="C:\Users\juanm\OneDrive - U.D.C.A\Fundaset\Biofabricas\SDC\"/>
    </mc:Choice>
  </mc:AlternateContent>
  <xr:revisionPtr revIDLastSave="54" documentId="13_ncr:1_{6DF3E8FC-E4E6-4E11-93EC-29897D183158}" xr6:coauthVersionLast="47" xr6:coauthVersionMax="47" xr10:uidLastSave="{5BE7B1E8-CB1E-44C4-B754-5FC2DB21820B}"/>
  <bookViews>
    <workbookView xWindow="-110" yWindow="-110" windowWidth="19420" windowHeight="10300" xr2:uid="{8ECAC8AC-857F-4CFB-8F13-BEAAA7A4EE30}"/>
  </bookViews>
  <sheets>
    <sheet name="PRESUPUESTO BIOFABRICA FINAL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9" i="2" l="1"/>
  <c r="J89" i="2"/>
  <c r="I89" i="2"/>
  <c r="F34" i="2"/>
  <c r="F18" i="2"/>
  <c r="F16" i="2"/>
  <c r="F37" i="2" l="1"/>
  <c r="F44" i="2"/>
  <c r="F30" i="2" l="1"/>
  <c r="F27" i="2"/>
  <c r="F28" i="2"/>
  <c r="F10" i="2"/>
  <c r="F14" i="2"/>
  <c r="E38" i="2" l="1"/>
  <c r="F70" i="2" l="1"/>
  <c r="F38" i="2" l="1"/>
</calcChain>
</file>

<file path=xl/sharedStrings.xml><?xml version="1.0" encoding="utf-8"?>
<sst xmlns="http://schemas.openxmlformats.org/spreadsheetml/2006/main" count="166" uniqueCount="112">
  <si>
    <t>FUNDACIÓN PARA EL DESARROLLO AGRÍCOLA, SOCIAL Y TECNOLOGICO - FUNDASET</t>
  </si>
  <si>
    <t>INFRAESTRUCTURA BIOFABRICA CAQUETÁ</t>
  </si>
  <si>
    <t>A</t>
  </si>
  <si>
    <t>B</t>
  </si>
  <si>
    <t>C</t>
  </si>
  <si>
    <t>D</t>
  </si>
  <si>
    <t>E</t>
  </si>
  <si>
    <t>F</t>
  </si>
  <si>
    <t>G</t>
  </si>
  <si>
    <t>H</t>
  </si>
  <si>
    <t>I
(F*H)</t>
  </si>
  <si>
    <t>J
(G*I)</t>
  </si>
  <si>
    <t>K
(I+J)</t>
  </si>
  <si>
    <t>ITEM</t>
  </si>
  <si>
    <t>PRODUCTO</t>
  </si>
  <si>
    <t xml:space="preserve">ESPECIFICACIÓN TÉCNICA OFERTADA </t>
  </si>
  <si>
    <t>MARCA OFERTADA ( Si aplica)</t>
  </si>
  <si>
    <t>UNIDAD</t>
  </si>
  <si>
    <t>CANTIDAD</t>
  </si>
  <si>
    <t>% IVA</t>
  </si>
  <si>
    <t>VALOR UNITARIO SIN IVA</t>
  </si>
  <si>
    <t>VALOR TOTAL SIN IVA</t>
  </si>
  <si>
    <t>VALOR IVA TOTAL</t>
  </si>
  <si>
    <t>VALOR TOTAL</t>
  </si>
  <si>
    <t>PRELIMINARES</t>
  </si>
  <si>
    <t>Localización y replanteo</t>
  </si>
  <si>
    <t>m²</t>
  </si>
  <si>
    <t>Descapote y nivelación</t>
  </si>
  <si>
    <t xml:space="preserve">Subtotal </t>
  </si>
  <si>
    <t>EXCAVACIONES</t>
  </si>
  <si>
    <t>Excav. manual (Mat. Com. y cong. Inc. ret. de escomb. H=&lt;1.5 m)</t>
  </si>
  <si>
    <t>m³</t>
  </si>
  <si>
    <t>Relleno con material seleccionado y compactado e= &gt; 0,50 m</t>
  </si>
  <si>
    <t>CONCRETOS Y ACERO</t>
  </si>
  <si>
    <t>Zapatas  en concreto de 3000 PSI   (1,00 x 1,00 x 0,25)</t>
  </si>
  <si>
    <t>Dados en concreto de 3500 PSI  (0,25 x 0,40 x 0,25)</t>
  </si>
  <si>
    <t>und</t>
  </si>
  <si>
    <t>Vigas de cimentación en concreto de 3500 PSI  (0,25 x 0,30 y longitud variable)</t>
  </si>
  <si>
    <t>Placa de contrapiso en concreto de 2500 PSI (incluye impermeabilizante, malla electrosoldada M86, junta de dilatación, concreto 3000 PS ) e= 10 cm</t>
  </si>
  <si>
    <t>Anden perimetral en sitio concreto reforzado de 2500PSi e=0.10. Incluye sardinel perimetral y acero de refuerzo</t>
  </si>
  <si>
    <t>Columnetas en concreto de 3000 PSI   (0,15 x 0,12 x 0,30) incluye acero de refuerzo</t>
  </si>
  <si>
    <t>Acero de refuerzo</t>
  </si>
  <si>
    <t>kg</t>
  </si>
  <si>
    <t>ESTRUCTURA METÁLICA</t>
  </si>
  <si>
    <t>ESTRUCTURA METÁLICA COLUMNAS</t>
  </si>
  <si>
    <t>Sum. e inst. Columnas en perfil estructural 10 x 10 calibre 16" L= 2,8 m, incluye anticorrosivo, pintura, platinas, pernos , anclajes y soldaduras.</t>
  </si>
  <si>
    <t>Sum. e inst. Columnas en perfil estructural 10 x 10 calibre 16" L= 3,50 m, incluye anticorrosivo, pintura, platinas, pernos , anclajes y soldaduras.</t>
  </si>
  <si>
    <t>ESTRUCTURA METÁLICA VIGAS AÉREAS H=2,50</t>
  </si>
  <si>
    <t>Sum. e inst. vigas en perfil estructural  8 x 4 calibre 12" incluye anticorrosivo, pintura, platinas, terminales, pernos , anclajes y soldaduras  y todos los elementos requeridos para su correcta instalación. N. +2,50</t>
  </si>
  <si>
    <t>m</t>
  </si>
  <si>
    <t>Sum. e inst. vigas en perfil estructural  8 x 4 calibre 16" incluye anticorrosivo, pintura, platinas, terminales, pernos , anclajes y soldaduras  y todos los elementos requeridos para su correcta instalación. +2,50</t>
  </si>
  <si>
    <t>ESTRUCTURA METÁLICA VIGAS SOPORTE CUBIERTAS H=3,50</t>
  </si>
  <si>
    <t>Sum. e inst.  perfil estructural  8 x 4 calibre 16" incluye anticorrosivo, pintura, platinas, terminales, pernos , anclajes y soldaduras  y todos los elementos requeridos para su correcta instalación. +3,50</t>
  </si>
  <si>
    <t xml:space="preserve">MAMPOSTERIA </t>
  </si>
  <si>
    <t>Mampostería perimetral, 30 cm de altura a la vista en ladrillo estructural a la vista</t>
  </si>
  <si>
    <t>Pañete  (Mortero dosificación 1:4) (incluye filos y dilataciones)</t>
  </si>
  <si>
    <t>m2</t>
  </si>
  <si>
    <t xml:space="preserve">PISOS </t>
  </si>
  <si>
    <t>Piso cerámica baño formato 0,25 x 0,25 (incluye bocapuertas) para pisos y muros h=1,50m</t>
  </si>
  <si>
    <t>Mortero de nivelacion (Para Pisos - mortero 1:4)  e=0,05m,  incluye juntas de dilatación</t>
  </si>
  <si>
    <t>Placa steel deck en concreto impermeabilizado de 20,7 Mpa(3.000 PSI) de e= 0,06 m (incluye lámina, separadores, acero refuerzo, malla electrosoldada, bajante ALL y accesorios)</t>
  </si>
  <si>
    <t>Guardaescobas tipo gres</t>
  </si>
  <si>
    <t xml:space="preserve">CUBIERTA </t>
  </si>
  <si>
    <t>Sum. e inst. teja arquitectónica tipo teccholum plus 8 c/30  (incluye todos los elementos, elemento de cumbrera, remates, soportes y anclajes para su correcta instalación)</t>
  </si>
  <si>
    <t xml:space="preserve">Sum. e inst tubo cuadrado 4 cms x 4cms x1.5mm (incluye anticorrosivo, pintura, platinas, terminales, pernos , anclajes y soldaduras  y todos los elementos requeridos para su correcta instalación. </t>
  </si>
  <si>
    <t>Sum. e inst.  Malla angeo metálico 4x4 para  cierre de culatas (incluye accesorios para su instalación, soportes, anclajes y marco en ángulo metálico)</t>
  </si>
  <si>
    <t>Sum. e inst.  Canal lamina galvanizada  calibre 18, desarrollo 500 mm (incluye todos los elementos, soportes y anclajes para su correcta instalación)</t>
  </si>
  <si>
    <t>Suministro e instalación de flanche metalico, desarrollo 50 cms, incluye anclajes, epoxicosy demas accesorios para su correta instalación</t>
  </si>
  <si>
    <t>CARPINTERIA METALICA</t>
  </si>
  <si>
    <t>Sum. e inst. puerta metalica cal. 20 ( Incluye marco, chapa anticorrosivo, pintura y todos los accesorios para su correcta funcionalidad)</t>
  </si>
  <si>
    <t>Sum. e inst. Ventanas aluminio tipo persiana (0,50x0,50) (incluye accesorios para su instalación, soportes y marco)</t>
  </si>
  <si>
    <t>Cerramiento en marco de ángulo de 1 1/2" x 3/16" y malla eslabonada cal 10 4x4 (incluye anticorrosivo y esmalte). Incluye puertas donde los planos lo determinen</t>
  </si>
  <si>
    <t xml:space="preserve">Puerta en estructura de tuberia galvanizada de 1 1/2" y recubrimiento en malla eslabonada cal 10 4x4 , incluye marco,  pasador, soportes y demas accesorios para su anclaje e instalción. </t>
  </si>
  <si>
    <t>Puerta corrediza en estructura de tuberia galvanizada de 1 1/2" y recubrimiento en malla eslabonada cal 10 4x4 , incluye marco, rieles, pasador, soportes y demas accesorios para su anclaje e instalación. 2.50 *2.20</t>
  </si>
  <si>
    <t>Un</t>
  </si>
  <si>
    <t>APARATOS SANITARIOS</t>
  </si>
  <si>
    <t>Sum. e inst. sanitario con tanque de bajo consumo (Incluye acoples, griferia y flotador)</t>
  </si>
  <si>
    <t>un</t>
  </si>
  <si>
    <t>Sum. e inst. Ducha con griferia  (Incluye acoples y elementos para su correcto funcionamiento)</t>
  </si>
  <si>
    <t>Sum. e inst.  Lavamanos (Incluye acoples, grifería y elementos para su correcto funcionamiento)</t>
  </si>
  <si>
    <t>Sum. e inst.  Lavatraperos (Incluye mampostería, pañetes, enchapes, win, acoples, tubería, grifería y elementos para su correcto funcionamiento)</t>
  </si>
  <si>
    <t>INSTALACIONES HIDRÁULICAS</t>
  </si>
  <si>
    <t>Suministro e instalacion de acometida hidraulica (incluye medidor, caja, registro y todos los accesorios para su correcta funcionalidad) incluye tubería PVCP en diferentes diámetros,  puntos hidraúlicos y todos los accesorios para su correcta funcionalidad</t>
  </si>
  <si>
    <t>global</t>
  </si>
  <si>
    <t xml:space="preserve">Sum. e inst. de tanque de almacenamiento de agua de 250 ltos (incluye tapa, accesorios de entrada, salida y rebose y todos los elementos para su correcto funcionamiento) </t>
  </si>
  <si>
    <t xml:space="preserve">Sum. e inst. de tanque de almacenamiento de agua de 2000 ltos (incluye placa en  concreto reforzada con malla electrosoldada 2.00x2.00x0.10)tapa, accesorios de entrada, salida y rebose) </t>
  </si>
  <si>
    <t>INSTALACIONES SANITARIAS Y PLUVIALES</t>
  </si>
  <si>
    <t>Sum. e inst. de Pozo septico integrado  (incluye todos los accesorios para su correcta funcionalidad, incluye excavacion manual, recebo para base y  material para campo de infiltración)) 1650 ltos</t>
  </si>
  <si>
    <t>Sum. e inst. Bajante de aguas lluvias en PVC 4", (incluye cambios de diámetros requeridos de fácil acople y todos los accesorios necesarios para su instalación y funcionamiento)</t>
  </si>
  <si>
    <t>ml</t>
  </si>
  <si>
    <t>Suministro e instalación de red interior de evacuación en tubería PVC  2" (incluye accesorios, elementos para su correcta instalación y funcionamiento)</t>
  </si>
  <si>
    <t>Suministro e instalación de red interior de evacuación en tubería PVC  3" (incluye accesorios, elementos para su correcta instalación y funcionamiento)</t>
  </si>
  <si>
    <t>Suministro e instalación de red interior de evacuación en tubería PVC  4" (incluye accesorios, elementos para su correcta instalación y funcionamiento)</t>
  </si>
  <si>
    <t>Suministro e instalación de filtro barbecho para lavado de quimicos</t>
  </si>
  <si>
    <t>INSTALACIONES ELECTRICAS</t>
  </si>
  <si>
    <t>Suministro, montaje, conexión de acometida eléctrica desde el punto externo de abastecimiento. (incluye cables, tuberías, cajas de inspección, tablero de control, breakers, polo a tierra y todos los accesorios para su correcta instalación, se deben contemplar excavaciones, rellenos, resanes). Distancia aproximada 20m desde el punto de conexión.</t>
  </si>
  <si>
    <t>Suministro e instalación de puntos eléctricos, tomas e iluminación 
 (incluye accesorios, cables, cajas de paso, herrajes, terminales,   elementos para su correcta instalación y funcionamiento, tubería EMT 1/2", regatas, resanes, aparatos, luminarias 60x60)</t>
  </si>
  <si>
    <t xml:space="preserve">ACABADOS </t>
  </si>
  <si>
    <t>Sum. y aplicación pintura en vinilo a tres manos</t>
  </si>
  <si>
    <t>ESCALERA DE GATO</t>
  </si>
  <si>
    <t>Sum. e inst. Escalera de gato metálica tubo 1" (incluye soportes, anclajes, pernos, platinas, regatas, resanes, longitud 2,50m y ancho 0,50 cms. Incluye todos los elementos para su correcta instalación).</t>
  </si>
  <si>
    <t>MANO DE OBRA</t>
  </si>
  <si>
    <t>Costo total de mano de obra</t>
  </si>
  <si>
    <t>TOTALES</t>
  </si>
  <si>
    <t>SUBTOTAL COSTOS DIRECTOS</t>
  </si>
  <si>
    <t>ADMINISTRACION (__%)</t>
  </si>
  <si>
    <t>IMPREVISTOS (__%)</t>
  </si>
  <si>
    <t>UTILIDAD (__%)</t>
  </si>
  <si>
    <t>IVA SOBRE UTILIDAD (__%)</t>
  </si>
  <si>
    <t>Firma autorizada</t>
  </si>
  <si>
    <t>Nombre y cargo del signatario</t>
  </si>
  <si>
    <t>Nombre del proponente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</si>
</sst>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$&quot;\ * #,##0.00_-;\-&quot;$&quot;\ * #,##0.00_-;_-&quot;$&quot;\ * &quot;-&quot;??_-;_-@_-"/>
    <numFmt numFmtId="165" formatCode="_-&quot;$&quot;\ * #,##0_-;\-&quot;$&quot;\ * #,##0_-;_-&quot;$&quot;\ * &quot;-&quot;??_-;_-@_-"/>
    <numFmt numFmtId="166" formatCode="_-[$$-240A]\ * #,##0.00_-;\-[$$-240A]\ * #,##0.00_-;_-[$$-240A]\ * &quot;-&quot;??_-;_-@_-"/>
  </numFmts>
  <fonts count="1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b/>
      <i/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rgb="FF000000"/>
      <name val="Arial Narrow"/>
      <family val="2"/>
    </font>
    <font>
      <b/>
      <sz val="10"/>
      <color theme="1"/>
      <name val="Aptos Narrow"/>
      <scheme val="minor"/>
    </font>
    <font>
      <b/>
      <sz val="11"/>
      <color rgb="FF000000"/>
      <name val="Aptos Narrow"/>
      <family val="2"/>
    </font>
    <font>
      <sz val="11"/>
      <color rgb="FF000000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4" fillId="0" borderId="0" xfId="0" applyFont="1"/>
    <xf numFmtId="2" fontId="4" fillId="0" borderId="0" xfId="0" applyNumberFormat="1" applyFont="1" applyAlignment="1">
      <alignment horizontal="center" vertical="center"/>
    </xf>
    <xf numFmtId="164" fontId="4" fillId="0" borderId="0" xfId="1" applyFont="1" applyFill="1" applyBorder="1"/>
    <xf numFmtId="0" fontId="4" fillId="0" borderId="3" xfId="0" applyFont="1" applyBorder="1"/>
    <xf numFmtId="0" fontId="8" fillId="4" borderId="1" xfId="0" applyFont="1" applyFill="1" applyBorder="1" applyAlignment="1">
      <alignment horizontal="center" vertical="center" wrapText="1"/>
    </xf>
    <xf numFmtId="0" fontId="4" fillId="0" borderId="11" xfId="0" applyFont="1" applyBorder="1"/>
    <xf numFmtId="0" fontId="3" fillId="5" borderId="5" xfId="0" applyFont="1" applyFill="1" applyBorder="1" applyAlignment="1">
      <alignment horizontal="right" vertical="center"/>
    </xf>
    <xf numFmtId="0" fontId="3" fillId="5" borderId="5" xfId="0" applyFont="1" applyFill="1" applyBorder="1"/>
    <xf numFmtId="0" fontId="4" fillId="5" borderId="5" xfId="0" applyFont="1" applyFill="1" applyBorder="1"/>
    <xf numFmtId="2" fontId="4" fillId="5" borderId="5" xfId="0" applyNumberFormat="1" applyFont="1" applyFill="1" applyBorder="1" applyAlignment="1">
      <alignment horizontal="center" vertical="center"/>
    </xf>
    <xf numFmtId="164" fontId="4" fillId="5" borderId="5" xfId="1" applyFont="1" applyFill="1" applyBorder="1"/>
    <xf numFmtId="0" fontId="4" fillId="5" borderId="1" xfId="0" applyFont="1" applyFill="1" applyBorder="1"/>
    <xf numFmtId="0" fontId="4" fillId="5" borderId="0" xfId="0" applyFont="1" applyFill="1"/>
    <xf numFmtId="0" fontId="4" fillId="0" borderId="1" xfId="0" applyFont="1" applyBorder="1" applyAlignment="1">
      <alignment horizontal="right" vertical="center"/>
    </xf>
    <xf numFmtId="0" fontId="4" fillId="0" borderId="1" xfId="0" applyFont="1" applyBorder="1"/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1" applyFont="1" applyBorder="1"/>
    <xf numFmtId="0" fontId="4" fillId="5" borderId="1" xfId="0" applyFont="1" applyFill="1" applyBorder="1" applyAlignment="1">
      <alignment horizontal="right" vertical="center"/>
    </xf>
    <xf numFmtId="0" fontId="3" fillId="5" borderId="1" xfId="0" applyFont="1" applyFill="1" applyBorder="1"/>
    <xf numFmtId="2" fontId="4" fillId="5" borderId="1" xfId="0" applyNumberFormat="1" applyFont="1" applyFill="1" applyBorder="1" applyAlignment="1">
      <alignment horizontal="center" vertical="center"/>
    </xf>
    <xf numFmtId="164" fontId="4" fillId="5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165" fontId="4" fillId="0" borderId="1" xfId="1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164" fontId="4" fillId="0" borderId="0" xfId="1" applyFont="1" applyFill="1" applyBorder="1" applyAlignment="1">
      <alignment vertical="center"/>
    </xf>
    <xf numFmtId="0" fontId="4" fillId="0" borderId="1" xfId="0" applyFont="1" applyBorder="1" applyAlignment="1">
      <alignment horizontal="right"/>
    </xf>
    <xf numFmtId="165" fontId="4" fillId="0" borderId="1" xfId="1" applyNumberFormat="1" applyFont="1" applyBorder="1"/>
    <xf numFmtId="165" fontId="4" fillId="5" borderId="1" xfId="1" applyNumberFormat="1" applyFont="1" applyFill="1" applyBorder="1"/>
    <xf numFmtId="0" fontId="4" fillId="3" borderId="1" xfId="0" applyFont="1" applyFill="1" applyBorder="1" applyAlignment="1">
      <alignment horizontal="right"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164" fontId="4" fillId="0" borderId="1" xfId="1" applyFont="1" applyBorder="1" applyAlignment="1">
      <alignment vertical="center"/>
    </xf>
    <xf numFmtId="164" fontId="3" fillId="0" borderId="0" xfId="1" applyFont="1" applyFill="1" applyBorder="1" applyAlignment="1">
      <alignment vertical="center"/>
    </xf>
    <xf numFmtId="0" fontId="4" fillId="0" borderId="1" xfId="0" applyFont="1" applyBorder="1" applyAlignment="1">
      <alignment horizontal="right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43" fontId="4" fillId="0" borderId="1" xfId="3" applyFont="1" applyBorder="1" applyAlignment="1">
      <alignment vertical="center" wrapText="1"/>
    </xf>
    <xf numFmtId="164" fontId="4" fillId="0" borderId="1" xfId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164" fontId="4" fillId="0" borderId="0" xfId="1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right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164" fontId="3" fillId="0" borderId="0" xfId="1" applyFont="1" applyFill="1" applyBorder="1"/>
    <xf numFmtId="0" fontId="4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vertical="center"/>
    </xf>
    <xf numFmtId="0" fontId="4" fillId="3" borderId="1" xfId="0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164" fontId="3" fillId="0" borderId="1" xfId="1" applyFont="1" applyBorder="1" applyAlignment="1">
      <alignment vertical="center"/>
    </xf>
    <xf numFmtId="164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/>
    </xf>
    <xf numFmtId="164" fontId="4" fillId="0" borderId="1" xfId="1" applyFont="1" applyFill="1" applyBorder="1"/>
    <xf numFmtId="0" fontId="4" fillId="0" borderId="0" xfId="0" applyFont="1" applyAlignment="1">
      <alignment horizontal="right" vertical="center"/>
    </xf>
    <xf numFmtId="165" fontId="4" fillId="0" borderId="0" xfId="1" applyNumberFormat="1" applyFont="1"/>
    <xf numFmtId="165" fontId="4" fillId="0" borderId="0" xfId="0" applyNumberFormat="1" applyFont="1"/>
    <xf numFmtId="164" fontId="4" fillId="0" borderId="0" xfId="1" applyFont="1"/>
    <xf numFmtId="0" fontId="7" fillId="4" borderId="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4" fillId="2" borderId="0" xfId="0" applyFont="1" applyFill="1"/>
    <xf numFmtId="164" fontId="4" fillId="2" borderId="0" xfId="1" applyFont="1" applyFill="1" applyBorder="1"/>
    <xf numFmtId="0" fontId="9" fillId="2" borderId="1" xfId="0" applyFont="1" applyFill="1" applyBorder="1" applyAlignment="1">
      <alignment horizontal="right" vertical="center"/>
    </xf>
    <xf numFmtId="0" fontId="4" fillId="2" borderId="1" xfId="0" applyFont="1" applyFill="1" applyBorder="1"/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1" applyFont="1" applyFill="1" applyBorder="1"/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/>
    </xf>
    <xf numFmtId="0" fontId="11" fillId="0" borderId="16" xfId="0" applyFont="1" applyBorder="1" applyAlignment="1">
      <alignment horizontal="center"/>
    </xf>
    <xf numFmtId="166" fontId="11" fillId="0" borderId="20" xfId="0" applyNumberFormat="1" applyFont="1" applyBorder="1" applyAlignment="1">
      <alignment horizontal="center"/>
    </xf>
    <xf numFmtId="166" fontId="11" fillId="0" borderId="21" xfId="0" applyNumberFormat="1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10" fillId="5" borderId="15" xfId="0" applyFont="1" applyFill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10" fillId="2" borderId="17" xfId="0" applyFont="1" applyFill="1" applyBorder="1" applyAlignment="1">
      <alignment horizontal="center"/>
    </xf>
    <xf numFmtId="166" fontId="10" fillId="2" borderId="20" xfId="0" applyNumberFormat="1" applyFont="1" applyFill="1" applyBorder="1" applyAlignment="1">
      <alignment horizontal="center"/>
    </xf>
    <xf numFmtId="166" fontId="10" fillId="2" borderId="21" xfId="0" applyNumberFormat="1" applyFont="1" applyFill="1" applyBorder="1" applyAlignment="1">
      <alignment horizontal="center"/>
    </xf>
  </cellXfs>
  <cellStyles count="4">
    <cellStyle name="Millares" xfId="3" builtinId="3"/>
    <cellStyle name="Moneda" xfId="1" builtinId="4"/>
    <cellStyle name="Moneda 2" xfId="2" xr:uid="{E6919A38-9952-41A4-A93F-1B917D69A63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0A16E-AC2B-4EBD-9E71-0B76C46DAF19}">
  <sheetPr>
    <tabColor rgb="FF92D050"/>
  </sheetPr>
  <dimension ref="A1:EE101"/>
  <sheetViews>
    <sheetView tabSelected="1" topLeftCell="A33" zoomScaleNormal="100" workbookViewId="0">
      <selection activeCell="E92" sqref="E92:F92"/>
    </sheetView>
  </sheetViews>
  <sheetFormatPr defaultColWidth="10.7109375" defaultRowHeight="12.6"/>
  <cols>
    <col min="1" max="1" width="7.28515625" style="55" customWidth="1"/>
    <col min="2" max="2" width="55.5703125" style="1" customWidth="1"/>
    <col min="3" max="3" width="13.85546875" style="1" customWidth="1"/>
    <col min="4" max="4" width="12.28515625" style="2" customWidth="1"/>
    <col min="5" max="5" width="17.140625" style="56" customWidth="1"/>
    <col min="6" max="6" width="11.85546875" style="57" customWidth="1"/>
    <col min="7" max="7" width="10.85546875" style="1" customWidth="1"/>
    <col min="8" max="8" width="12" style="1" bestFit="1" customWidth="1"/>
    <col min="9" max="9" width="14.140625" style="1" bestFit="1" customWidth="1"/>
    <col min="10" max="10" width="15.5703125" style="58" bestFit="1" customWidth="1"/>
    <col min="11" max="14" width="10.7109375" style="1"/>
    <col min="15" max="15" width="15.140625" style="1" bestFit="1" customWidth="1"/>
    <col min="16" max="18" width="10.7109375" style="1"/>
    <col min="19" max="19" width="14.140625" style="3" bestFit="1" customWidth="1"/>
    <col min="20" max="20" width="10.7109375" style="1"/>
    <col min="21" max="21" width="12.5703125" style="1" bestFit="1" customWidth="1"/>
    <col min="22" max="16384" width="10.7109375" style="1"/>
  </cols>
  <sheetData>
    <row r="1" spans="1:135" ht="14.1" customHeight="1" thickBot="1">
      <c r="A1" s="72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4"/>
    </row>
    <row r="2" spans="1:135" ht="39" customHeight="1" thickBot="1">
      <c r="A2" s="75" t="s">
        <v>1</v>
      </c>
      <c r="B2" s="76"/>
      <c r="C2" s="76"/>
      <c r="D2" s="76"/>
      <c r="E2" s="76"/>
      <c r="F2" s="76"/>
      <c r="G2" s="76"/>
      <c r="H2" s="76"/>
      <c r="I2" s="76"/>
      <c r="J2" s="76"/>
      <c r="K2" s="77"/>
    </row>
    <row r="3" spans="1:135" s="4" customFormat="1" ht="39" customHeight="1" thickBot="1">
      <c r="A3" s="59" t="s">
        <v>2</v>
      </c>
      <c r="B3" s="60" t="s">
        <v>3</v>
      </c>
      <c r="C3" s="60" t="s">
        <v>4</v>
      </c>
      <c r="D3" s="60" t="s">
        <v>5</v>
      </c>
      <c r="E3" s="60" t="s">
        <v>6</v>
      </c>
      <c r="F3" s="60" t="s">
        <v>7</v>
      </c>
      <c r="G3" s="60" t="s">
        <v>8</v>
      </c>
      <c r="H3" s="60" t="s">
        <v>9</v>
      </c>
      <c r="I3" s="61" t="s">
        <v>10</v>
      </c>
      <c r="J3" s="60" t="s">
        <v>11</v>
      </c>
      <c r="K3" s="62" t="s">
        <v>12</v>
      </c>
      <c r="L3" s="1"/>
      <c r="M3" s="1"/>
      <c r="N3" s="1"/>
      <c r="O3" s="1"/>
      <c r="P3" s="1"/>
      <c r="Q3" s="1"/>
      <c r="R3" s="1"/>
      <c r="S3" s="3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</row>
    <row r="4" spans="1:135" s="6" customFormat="1" ht="39">
      <c r="A4" s="5" t="s">
        <v>13</v>
      </c>
      <c r="B4" s="63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1"/>
      <c r="M4" s="1"/>
      <c r="N4" s="1"/>
      <c r="O4" s="1"/>
      <c r="P4" s="1"/>
      <c r="Q4" s="1"/>
      <c r="R4" s="1"/>
      <c r="S4" s="3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</row>
    <row r="5" spans="1:135" s="13" customFormat="1" ht="12.95">
      <c r="A5" s="7">
        <v>1</v>
      </c>
      <c r="B5" s="8" t="s">
        <v>24</v>
      </c>
      <c r="C5" s="9"/>
      <c r="D5" s="10"/>
      <c r="E5" s="8"/>
      <c r="F5" s="8"/>
      <c r="G5" s="9"/>
      <c r="H5" s="9"/>
      <c r="I5" s="9"/>
      <c r="J5" s="11"/>
      <c r="K5" s="9"/>
      <c r="L5" s="1"/>
      <c r="M5" s="1"/>
      <c r="N5" s="1"/>
      <c r="O5" s="1"/>
      <c r="P5" s="1"/>
      <c r="Q5" s="1"/>
      <c r="R5" s="1"/>
      <c r="S5" s="3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</row>
    <row r="6" spans="1:135">
      <c r="A6" s="14">
        <v>1.1000000000000001</v>
      </c>
      <c r="B6" s="15" t="s">
        <v>25</v>
      </c>
      <c r="C6" s="15"/>
      <c r="D6" s="16"/>
      <c r="E6" s="17" t="s">
        <v>26</v>
      </c>
      <c r="F6" s="16">
        <v>71</v>
      </c>
      <c r="G6" s="15"/>
      <c r="H6" s="15"/>
      <c r="I6" s="15"/>
      <c r="J6" s="18"/>
      <c r="K6" s="15"/>
    </row>
    <row r="7" spans="1:135">
      <c r="A7" s="14">
        <v>1.2</v>
      </c>
      <c r="B7" s="15" t="s">
        <v>27</v>
      </c>
      <c r="C7" s="15"/>
      <c r="D7" s="16"/>
      <c r="E7" s="17" t="s">
        <v>26</v>
      </c>
      <c r="F7" s="16">
        <v>71</v>
      </c>
      <c r="G7" s="15"/>
      <c r="H7" s="15"/>
      <c r="I7" s="15"/>
      <c r="J7" s="18"/>
      <c r="K7" s="15"/>
    </row>
    <row r="8" spans="1:135" s="65" customFormat="1" ht="12.95">
      <c r="A8" s="67" t="s">
        <v>28</v>
      </c>
      <c r="B8" s="68"/>
      <c r="C8" s="68"/>
      <c r="D8" s="69"/>
      <c r="E8" s="70"/>
      <c r="F8" s="69"/>
      <c r="G8" s="68"/>
      <c r="H8" s="68"/>
      <c r="I8" s="68"/>
      <c r="J8" s="71"/>
      <c r="K8" s="68"/>
      <c r="S8" s="66"/>
    </row>
    <row r="9" spans="1:135" s="13" customFormat="1" ht="12.95">
      <c r="A9" s="19">
        <v>2</v>
      </c>
      <c r="B9" s="20" t="s">
        <v>29</v>
      </c>
      <c r="C9" s="12"/>
      <c r="D9" s="21"/>
      <c r="E9" s="12"/>
      <c r="F9" s="21"/>
      <c r="G9" s="12"/>
      <c r="H9" s="12"/>
      <c r="I9" s="12"/>
      <c r="J9" s="22"/>
      <c r="K9" s="12"/>
      <c r="L9" s="1"/>
      <c r="M9" s="1"/>
      <c r="N9" s="1"/>
      <c r="O9" s="1"/>
      <c r="P9" s="1"/>
      <c r="Q9" s="1"/>
      <c r="R9" s="1"/>
      <c r="S9" s="3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</row>
    <row r="10" spans="1:135" s="26" customFormat="1">
      <c r="A10" s="14">
        <v>2.1</v>
      </c>
      <c r="B10" s="23" t="s">
        <v>30</v>
      </c>
      <c r="C10" s="24"/>
      <c r="D10" s="24"/>
      <c r="E10" s="17" t="s">
        <v>31</v>
      </c>
      <c r="F10" s="16">
        <f>1*1*1.5*16</f>
        <v>24</v>
      </c>
      <c r="G10" s="24"/>
      <c r="H10" s="14"/>
      <c r="I10" s="24"/>
      <c r="J10" s="25"/>
      <c r="K10" s="24"/>
      <c r="S10" s="27"/>
    </row>
    <row r="11" spans="1:135">
      <c r="A11" s="14">
        <v>2.2000000000000002</v>
      </c>
      <c r="B11" s="23" t="s">
        <v>32</v>
      </c>
      <c r="C11" s="15"/>
      <c r="D11" s="16"/>
      <c r="E11" s="17" t="s">
        <v>31</v>
      </c>
      <c r="F11" s="16">
        <v>31</v>
      </c>
      <c r="G11" s="15"/>
      <c r="H11" s="28"/>
      <c r="I11" s="15"/>
      <c r="J11" s="29"/>
      <c r="K11" s="15"/>
    </row>
    <row r="12" spans="1:135" s="65" customFormat="1" ht="12.95">
      <c r="A12" s="67" t="s">
        <v>28</v>
      </c>
      <c r="B12" s="68"/>
      <c r="C12" s="68"/>
      <c r="D12" s="69"/>
      <c r="E12" s="70"/>
      <c r="F12" s="69"/>
      <c r="G12" s="68"/>
      <c r="H12" s="68"/>
      <c r="I12" s="68"/>
      <c r="J12" s="71"/>
      <c r="K12" s="68"/>
      <c r="S12" s="66"/>
    </row>
    <row r="13" spans="1:135" s="13" customFormat="1" ht="12.95">
      <c r="A13" s="19">
        <v>3</v>
      </c>
      <c r="B13" s="20" t="s">
        <v>33</v>
      </c>
      <c r="C13" s="12"/>
      <c r="D13" s="21"/>
      <c r="E13" s="12"/>
      <c r="F13" s="21"/>
      <c r="G13" s="12"/>
      <c r="H13" s="12"/>
      <c r="I13" s="12"/>
      <c r="J13" s="30"/>
      <c r="K13" s="12"/>
      <c r="L13" s="1"/>
      <c r="M13" s="1"/>
      <c r="N13" s="1"/>
      <c r="O13" s="1"/>
      <c r="P13" s="1"/>
      <c r="Q13" s="1"/>
      <c r="R13" s="1"/>
      <c r="S13" s="3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</row>
    <row r="14" spans="1:135">
      <c r="A14" s="31">
        <v>3.1</v>
      </c>
      <c r="B14" s="32" t="s">
        <v>34</v>
      </c>
      <c r="C14" s="15"/>
      <c r="D14" s="16"/>
      <c r="E14" s="33" t="s">
        <v>31</v>
      </c>
      <c r="F14" s="34">
        <f>1*1*0.25*16</f>
        <v>4</v>
      </c>
      <c r="G14" s="15"/>
      <c r="H14" s="15"/>
      <c r="I14" s="15"/>
      <c r="J14" s="29"/>
      <c r="K14" s="15"/>
    </row>
    <row r="15" spans="1:135">
      <c r="A15" s="14">
        <v>3.2</v>
      </c>
      <c r="B15" s="23" t="s">
        <v>35</v>
      </c>
      <c r="C15" s="15"/>
      <c r="D15" s="16"/>
      <c r="E15" s="17" t="s">
        <v>36</v>
      </c>
      <c r="F15" s="16">
        <v>16</v>
      </c>
      <c r="G15" s="15"/>
      <c r="H15" s="15"/>
      <c r="I15" s="15"/>
      <c r="J15" s="29"/>
      <c r="K15" s="15"/>
    </row>
    <row r="16" spans="1:135" ht="24.95">
      <c r="A16" s="14">
        <v>3.3</v>
      </c>
      <c r="B16" s="35" t="s">
        <v>37</v>
      </c>
      <c r="C16" s="15"/>
      <c r="D16" s="16"/>
      <c r="E16" s="17" t="s">
        <v>31</v>
      </c>
      <c r="F16" s="16">
        <f>((12*0.25*0.3)*3)+((6*0.25*0.4)*6)</f>
        <v>6.3000000000000007</v>
      </c>
      <c r="G16" s="15"/>
      <c r="H16" s="15"/>
      <c r="I16" s="15"/>
      <c r="J16" s="29"/>
      <c r="K16" s="15"/>
    </row>
    <row r="17" spans="1:135" ht="37.5">
      <c r="A17" s="14">
        <v>3.4</v>
      </c>
      <c r="B17" s="23" t="s">
        <v>38</v>
      </c>
      <c r="C17" s="15"/>
      <c r="D17" s="16"/>
      <c r="E17" s="17" t="s">
        <v>26</v>
      </c>
      <c r="F17" s="16">
        <v>16</v>
      </c>
      <c r="G17" s="15"/>
      <c r="H17" s="15"/>
      <c r="I17" s="15"/>
      <c r="J17" s="18"/>
      <c r="K17" s="15"/>
    </row>
    <row r="18" spans="1:135" ht="24.95">
      <c r="A18" s="14">
        <v>3.5</v>
      </c>
      <c r="B18" s="23" t="s">
        <v>39</v>
      </c>
      <c r="C18" s="15"/>
      <c r="D18" s="16"/>
      <c r="E18" s="17" t="s">
        <v>26</v>
      </c>
      <c r="F18" s="16">
        <f>114-(56+16)</f>
        <v>42</v>
      </c>
      <c r="G18" s="15"/>
      <c r="H18" s="15"/>
      <c r="I18" s="15"/>
      <c r="J18" s="18"/>
      <c r="K18" s="15"/>
    </row>
    <row r="19" spans="1:135" s="26" customFormat="1" ht="24.95">
      <c r="A19" s="14">
        <v>3.6</v>
      </c>
      <c r="B19" s="23" t="s">
        <v>40</v>
      </c>
      <c r="C19" s="24"/>
      <c r="D19" s="24"/>
      <c r="E19" s="17" t="s">
        <v>36</v>
      </c>
      <c r="F19" s="16">
        <v>18</v>
      </c>
      <c r="G19" s="24"/>
      <c r="H19" s="24"/>
      <c r="I19" s="24"/>
      <c r="J19" s="36"/>
      <c r="K19" s="24"/>
      <c r="S19" s="27"/>
    </row>
    <row r="20" spans="1:135" s="26" customFormat="1">
      <c r="A20" s="14">
        <v>3.7</v>
      </c>
      <c r="B20" s="23" t="s">
        <v>41</v>
      </c>
      <c r="C20" s="24"/>
      <c r="D20" s="24"/>
      <c r="E20" s="17" t="s">
        <v>42</v>
      </c>
      <c r="F20" s="16">
        <v>800</v>
      </c>
      <c r="G20" s="24"/>
      <c r="H20" s="24"/>
      <c r="I20" s="24"/>
      <c r="J20" s="36"/>
      <c r="K20" s="24"/>
      <c r="S20" s="27"/>
    </row>
    <row r="21" spans="1:135" s="65" customFormat="1" ht="12.95">
      <c r="A21" s="67" t="s">
        <v>28</v>
      </c>
      <c r="B21" s="68"/>
      <c r="C21" s="68"/>
      <c r="D21" s="69"/>
      <c r="E21" s="70"/>
      <c r="F21" s="69"/>
      <c r="G21" s="68"/>
      <c r="H21" s="68"/>
      <c r="I21" s="68"/>
      <c r="J21" s="71"/>
      <c r="K21" s="68"/>
      <c r="S21" s="66"/>
    </row>
    <row r="22" spans="1:135" s="13" customFormat="1" ht="12.95">
      <c r="A22" s="19">
        <v>4</v>
      </c>
      <c r="B22" s="20" t="s">
        <v>43</v>
      </c>
      <c r="C22" s="12"/>
      <c r="D22" s="21"/>
      <c r="E22" s="12"/>
      <c r="F22" s="21"/>
      <c r="G22" s="12"/>
      <c r="H22" s="12"/>
      <c r="I22" s="12"/>
      <c r="J22" s="22"/>
      <c r="K22" s="12"/>
      <c r="L22" s="1"/>
      <c r="M22" s="1"/>
      <c r="N22" s="1"/>
      <c r="O22" s="1"/>
      <c r="P22" s="1"/>
      <c r="Q22" s="1"/>
      <c r="R22" s="1"/>
      <c r="S22" s="3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</row>
    <row r="23" spans="1:135" s="13" customFormat="1" ht="12.95">
      <c r="A23" s="19"/>
      <c r="B23" s="20" t="s">
        <v>44</v>
      </c>
      <c r="C23" s="12"/>
      <c r="D23" s="21"/>
      <c r="E23" s="12"/>
      <c r="F23" s="21"/>
      <c r="G23" s="12"/>
      <c r="H23" s="12"/>
      <c r="I23" s="12"/>
      <c r="J23" s="22"/>
      <c r="K23" s="12"/>
      <c r="L23" s="1"/>
      <c r="M23" s="1"/>
      <c r="N23" s="1"/>
      <c r="O23" s="1"/>
      <c r="P23" s="1"/>
      <c r="Q23" s="1"/>
      <c r="R23" s="1"/>
      <c r="S23" s="3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</row>
    <row r="24" spans="1:135" s="26" customFormat="1" ht="24.95">
      <c r="A24" s="14">
        <v>4.0999999999999996</v>
      </c>
      <c r="B24" s="23" t="s">
        <v>45</v>
      </c>
      <c r="C24" s="24"/>
      <c r="D24" s="24"/>
      <c r="E24" s="17" t="s">
        <v>36</v>
      </c>
      <c r="F24" s="16">
        <v>12</v>
      </c>
      <c r="G24" s="24"/>
      <c r="H24" s="24"/>
      <c r="I24" s="36"/>
      <c r="J24" s="36"/>
      <c r="K24" s="24"/>
      <c r="S24" s="37"/>
    </row>
    <row r="25" spans="1:135" s="26" customFormat="1" ht="24.95">
      <c r="A25" s="14">
        <v>4.2</v>
      </c>
      <c r="B25" s="23" t="s">
        <v>46</v>
      </c>
      <c r="C25" s="24"/>
      <c r="D25" s="24"/>
      <c r="E25" s="17" t="s">
        <v>36</v>
      </c>
      <c r="F25" s="16">
        <v>4</v>
      </c>
      <c r="G25" s="24"/>
      <c r="H25" s="24"/>
      <c r="I25" s="36"/>
      <c r="J25" s="36"/>
      <c r="K25" s="24"/>
      <c r="S25" s="37"/>
    </row>
    <row r="26" spans="1:135" s="13" customFormat="1" ht="12.95">
      <c r="A26" s="19"/>
      <c r="B26" s="20" t="s">
        <v>47</v>
      </c>
      <c r="C26" s="12"/>
      <c r="D26" s="21"/>
      <c r="E26" s="12"/>
      <c r="F26" s="21"/>
      <c r="G26" s="12"/>
      <c r="H26" s="12"/>
      <c r="I26" s="12"/>
      <c r="J26" s="22"/>
      <c r="K26" s="12"/>
      <c r="L26" s="1"/>
      <c r="M26" s="1"/>
      <c r="N26" s="1"/>
      <c r="O26" s="1"/>
      <c r="P26" s="1"/>
      <c r="Q26" s="1"/>
      <c r="R26" s="1"/>
      <c r="S26" s="3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</row>
    <row r="27" spans="1:135" s="42" customFormat="1" ht="37.5">
      <c r="A27" s="38">
        <v>4.3</v>
      </c>
      <c r="B27" s="23" t="s">
        <v>48</v>
      </c>
      <c r="C27" s="23"/>
      <c r="D27" s="23"/>
      <c r="E27" s="17" t="s">
        <v>49</v>
      </c>
      <c r="F27" s="39">
        <f>12+11.8</f>
        <v>23.8</v>
      </c>
      <c r="G27" s="23"/>
      <c r="H27" s="23"/>
      <c r="I27" s="40"/>
      <c r="J27" s="41"/>
      <c r="K27" s="23"/>
      <c r="S27" s="43"/>
    </row>
    <row r="28" spans="1:135" s="42" customFormat="1" ht="37.5">
      <c r="A28" s="44">
        <v>4.4000000000000004</v>
      </c>
      <c r="B28" s="32" t="s">
        <v>50</v>
      </c>
      <c r="C28" s="23"/>
      <c r="D28" s="23"/>
      <c r="E28" s="33" t="s">
        <v>49</v>
      </c>
      <c r="F28" s="45">
        <f>11.8+11.8+6+6+6+6</f>
        <v>47.6</v>
      </c>
      <c r="G28" s="23"/>
      <c r="H28" s="23"/>
      <c r="I28" s="40"/>
      <c r="J28" s="41"/>
      <c r="K28" s="23"/>
      <c r="S28" s="43"/>
    </row>
    <row r="29" spans="1:135" s="13" customFormat="1" ht="12.95">
      <c r="A29" s="19"/>
      <c r="B29" s="20" t="s">
        <v>51</v>
      </c>
      <c r="C29" s="12"/>
      <c r="D29" s="21"/>
      <c r="E29" s="12"/>
      <c r="F29" s="21"/>
      <c r="G29" s="12"/>
      <c r="H29" s="12"/>
      <c r="I29" s="12"/>
      <c r="J29" s="22"/>
      <c r="K29" s="12"/>
      <c r="L29" s="1"/>
      <c r="M29" s="1"/>
      <c r="N29" s="1"/>
      <c r="O29" s="1"/>
      <c r="P29" s="1"/>
      <c r="Q29" s="1"/>
      <c r="R29" s="1"/>
      <c r="S29" s="3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</row>
    <row r="30" spans="1:135" s="42" customFormat="1" ht="37.5">
      <c r="A30" s="44">
        <v>4.5</v>
      </c>
      <c r="B30" s="32" t="s">
        <v>52</v>
      </c>
      <c r="C30" s="23"/>
      <c r="D30" s="23"/>
      <c r="E30" s="33" t="s">
        <v>49</v>
      </c>
      <c r="F30" s="45">
        <f>3.9*9+12.8+1.4</f>
        <v>49.300000000000004</v>
      </c>
      <c r="G30" s="23"/>
      <c r="H30" s="23"/>
      <c r="I30" s="40"/>
      <c r="J30" s="41"/>
      <c r="K30" s="23"/>
      <c r="S30" s="43"/>
    </row>
    <row r="31" spans="1:135" s="65" customFormat="1" ht="12.95">
      <c r="A31" s="67" t="s">
        <v>28</v>
      </c>
      <c r="B31" s="68"/>
      <c r="C31" s="68"/>
      <c r="D31" s="69"/>
      <c r="E31" s="70"/>
      <c r="F31" s="69"/>
      <c r="G31" s="68"/>
      <c r="H31" s="68"/>
      <c r="I31" s="68"/>
      <c r="J31" s="71"/>
      <c r="K31" s="68"/>
      <c r="S31" s="66"/>
    </row>
    <row r="32" spans="1:135" s="13" customFormat="1" ht="12.95">
      <c r="A32" s="19">
        <v>5</v>
      </c>
      <c r="B32" s="20" t="s">
        <v>53</v>
      </c>
      <c r="C32" s="12"/>
      <c r="D32" s="21"/>
      <c r="E32" s="12"/>
      <c r="F32" s="21"/>
      <c r="G32" s="12"/>
      <c r="H32" s="12"/>
      <c r="I32" s="12"/>
      <c r="J32" s="22"/>
      <c r="K32" s="12"/>
      <c r="L32" s="1"/>
      <c r="M32" s="1"/>
      <c r="N32" s="1"/>
      <c r="O32" s="1"/>
      <c r="P32" s="1"/>
      <c r="Q32" s="1"/>
      <c r="R32" s="1"/>
      <c r="S32" s="3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</row>
    <row r="33" spans="1:135" s="26" customFormat="1" ht="24.95">
      <c r="A33" s="31">
        <v>5.0999999999999996</v>
      </c>
      <c r="B33" s="32" t="s">
        <v>54</v>
      </c>
      <c r="C33" s="24"/>
      <c r="D33" s="24"/>
      <c r="E33" s="33" t="s">
        <v>26</v>
      </c>
      <c r="F33" s="34">
        <v>45</v>
      </c>
      <c r="G33" s="24"/>
      <c r="H33" s="24"/>
      <c r="I33" s="24"/>
      <c r="J33" s="36"/>
      <c r="K33" s="24"/>
      <c r="S33" s="27"/>
    </row>
    <row r="34" spans="1:135" s="26" customFormat="1">
      <c r="A34" s="31">
        <v>5.2</v>
      </c>
      <c r="B34" s="32" t="s">
        <v>55</v>
      </c>
      <c r="C34" s="24"/>
      <c r="D34" s="24"/>
      <c r="E34" s="33" t="s">
        <v>56</v>
      </c>
      <c r="F34" s="34">
        <f>130-(5.7*2.5)</f>
        <v>115.75</v>
      </c>
      <c r="G34" s="24"/>
      <c r="H34" s="24"/>
      <c r="I34" s="24"/>
      <c r="J34" s="36"/>
      <c r="K34" s="24"/>
      <c r="S34" s="27"/>
    </row>
    <row r="35" spans="1:135" s="65" customFormat="1" ht="12.95">
      <c r="A35" s="67" t="s">
        <v>28</v>
      </c>
      <c r="B35" s="68"/>
      <c r="C35" s="68"/>
      <c r="D35" s="69"/>
      <c r="E35" s="70"/>
      <c r="F35" s="69"/>
      <c r="G35" s="68"/>
      <c r="H35" s="68"/>
      <c r="I35" s="68"/>
      <c r="J35" s="71"/>
      <c r="K35" s="68"/>
      <c r="S35" s="66"/>
    </row>
    <row r="36" spans="1:135" s="13" customFormat="1" ht="12.95">
      <c r="A36" s="19">
        <v>6</v>
      </c>
      <c r="B36" s="20" t="s">
        <v>57</v>
      </c>
      <c r="C36" s="12"/>
      <c r="D36" s="21"/>
      <c r="E36" s="12"/>
      <c r="F36" s="21"/>
      <c r="G36" s="12"/>
      <c r="H36" s="12"/>
      <c r="I36" s="12"/>
      <c r="J36" s="22"/>
      <c r="K36" s="12"/>
      <c r="L36" s="1"/>
      <c r="M36" s="1"/>
      <c r="N36" s="1"/>
      <c r="O36" s="1"/>
      <c r="P36" s="1"/>
      <c r="Q36" s="1"/>
      <c r="R36" s="1"/>
      <c r="S36" s="3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</row>
    <row r="37" spans="1:135" s="26" customFormat="1" ht="24.95">
      <c r="A37" s="31">
        <v>6.1</v>
      </c>
      <c r="B37" s="32" t="s">
        <v>58</v>
      </c>
      <c r="C37" s="24"/>
      <c r="D37" s="24"/>
      <c r="E37" s="33" t="s">
        <v>26</v>
      </c>
      <c r="F37" s="34">
        <f>12+(6*1.5)+(2.5*1.5)</f>
        <v>24.75</v>
      </c>
      <c r="G37" s="24"/>
      <c r="H37" s="24"/>
      <c r="I37" s="24"/>
      <c r="J37" s="36"/>
      <c r="K37" s="24"/>
      <c r="S37" s="27"/>
    </row>
    <row r="38" spans="1:135" s="26" customFormat="1" ht="24.95">
      <c r="A38" s="31">
        <v>6.2</v>
      </c>
      <c r="B38" s="32" t="s">
        <v>59</v>
      </c>
      <c r="C38" s="24"/>
      <c r="D38" s="24"/>
      <c r="E38" s="33" t="str">
        <f>+E37</f>
        <v>m²</v>
      </c>
      <c r="F38" s="34">
        <f>+F37</f>
        <v>24.75</v>
      </c>
      <c r="G38" s="24"/>
      <c r="H38" s="24"/>
      <c r="I38" s="24"/>
      <c r="J38" s="36"/>
      <c r="K38" s="24"/>
      <c r="S38" s="27"/>
    </row>
    <row r="39" spans="1:135" s="26" customFormat="1" ht="37.5">
      <c r="A39" s="31">
        <v>6.3</v>
      </c>
      <c r="B39" s="32" t="s">
        <v>60</v>
      </c>
      <c r="C39" s="24"/>
      <c r="D39" s="24"/>
      <c r="E39" s="33" t="s">
        <v>26</v>
      </c>
      <c r="F39" s="34">
        <v>8</v>
      </c>
      <c r="G39" s="24"/>
      <c r="H39" s="24"/>
      <c r="I39" s="24"/>
      <c r="J39" s="36"/>
      <c r="K39" s="24"/>
      <c r="S39" s="27"/>
    </row>
    <row r="40" spans="1:135" s="26" customFormat="1">
      <c r="A40" s="31">
        <v>6.4</v>
      </c>
      <c r="B40" s="32" t="s">
        <v>61</v>
      </c>
      <c r="C40" s="24"/>
      <c r="D40" s="24"/>
      <c r="E40" s="33" t="s">
        <v>49</v>
      </c>
      <c r="F40" s="34">
        <v>50</v>
      </c>
      <c r="G40" s="24"/>
      <c r="H40" s="24"/>
      <c r="I40" s="24"/>
      <c r="J40" s="36"/>
      <c r="K40" s="24"/>
      <c r="S40" s="27"/>
    </row>
    <row r="41" spans="1:135" s="65" customFormat="1" ht="12.95">
      <c r="A41" s="67" t="s">
        <v>28</v>
      </c>
      <c r="B41" s="68"/>
      <c r="C41" s="68"/>
      <c r="D41" s="69"/>
      <c r="E41" s="70"/>
      <c r="F41" s="69"/>
      <c r="G41" s="68"/>
      <c r="H41" s="68"/>
      <c r="I41" s="68"/>
      <c r="J41" s="71"/>
      <c r="K41" s="68"/>
      <c r="S41" s="66"/>
    </row>
    <row r="42" spans="1:135" s="13" customFormat="1" ht="12.95">
      <c r="A42" s="19">
        <v>7</v>
      </c>
      <c r="B42" s="20" t="s">
        <v>62</v>
      </c>
      <c r="C42" s="12"/>
      <c r="D42" s="21"/>
      <c r="E42" s="12"/>
      <c r="F42" s="21"/>
      <c r="G42" s="12"/>
      <c r="H42" s="12"/>
      <c r="I42" s="12"/>
      <c r="J42" s="22"/>
      <c r="K42" s="12"/>
      <c r="L42" s="1"/>
      <c r="M42" s="1"/>
      <c r="N42" s="1"/>
      <c r="O42" s="1"/>
      <c r="P42" s="1"/>
      <c r="Q42" s="1"/>
      <c r="R42" s="1"/>
      <c r="S42" s="4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</row>
    <row r="43" spans="1:135" s="26" customFormat="1" ht="37.5">
      <c r="A43" s="14">
        <v>7.1</v>
      </c>
      <c r="B43" s="23" t="s">
        <v>63</v>
      </c>
      <c r="C43" s="24"/>
      <c r="D43" s="24"/>
      <c r="E43" s="17" t="s">
        <v>26</v>
      </c>
      <c r="F43" s="16">
        <v>95</v>
      </c>
      <c r="G43" s="24"/>
      <c r="H43" s="24"/>
      <c r="I43" s="24"/>
      <c r="J43" s="36"/>
      <c r="K43" s="24"/>
      <c r="S43" s="27"/>
    </row>
    <row r="44" spans="1:135" s="26" customFormat="1" ht="37.5">
      <c r="A44" s="14">
        <v>7.2</v>
      </c>
      <c r="B44" s="23" t="s">
        <v>64</v>
      </c>
      <c r="C44" s="24"/>
      <c r="D44" s="24"/>
      <c r="E44" s="17" t="s">
        <v>49</v>
      </c>
      <c r="F44" s="16">
        <f>+(13*8)+(10.5*4)</f>
        <v>146</v>
      </c>
      <c r="G44" s="24"/>
      <c r="H44" s="24"/>
      <c r="I44" s="24"/>
      <c r="J44" s="36"/>
      <c r="K44" s="24"/>
      <c r="S44" s="27"/>
    </row>
    <row r="45" spans="1:135" s="26" customFormat="1" ht="37.5">
      <c r="A45" s="14">
        <v>7.3</v>
      </c>
      <c r="B45" s="23" t="s">
        <v>65</v>
      </c>
      <c r="C45" s="24"/>
      <c r="D45" s="24"/>
      <c r="E45" s="17" t="s">
        <v>26</v>
      </c>
      <c r="F45" s="16">
        <v>10</v>
      </c>
      <c r="G45" s="24"/>
      <c r="H45" s="24"/>
      <c r="I45" s="24"/>
      <c r="J45" s="36"/>
      <c r="K45" s="24"/>
      <c r="S45" s="27"/>
    </row>
    <row r="46" spans="1:135" s="42" customFormat="1" ht="37.5">
      <c r="A46" s="14">
        <v>7.4</v>
      </c>
      <c r="B46" s="23" t="s">
        <v>66</v>
      </c>
      <c r="C46" s="23"/>
      <c r="D46" s="23"/>
      <c r="E46" s="47" t="s">
        <v>49</v>
      </c>
      <c r="F46" s="39">
        <v>25</v>
      </c>
      <c r="G46" s="23"/>
      <c r="H46" s="23"/>
      <c r="I46" s="23"/>
      <c r="J46" s="41"/>
      <c r="K46" s="23"/>
      <c r="S46" s="43"/>
    </row>
    <row r="47" spans="1:135" s="26" customFormat="1" ht="24.95">
      <c r="A47" s="14">
        <v>7.5</v>
      </c>
      <c r="B47" s="32" t="s">
        <v>67</v>
      </c>
      <c r="C47" s="24"/>
      <c r="D47" s="24"/>
      <c r="E47" s="33" t="s">
        <v>49</v>
      </c>
      <c r="F47" s="34">
        <v>8</v>
      </c>
      <c r="G47" s="24"/>
      <c r="H47" s="24"/>
      <c r="I47" s="24"/>
      <c r="J47" s="36"/>
      <c r="K47" s="24"/>
      <c r="S47" s="27"/>
    </row>
    <row r="48" spans="1:135" s="65" customFormat="1" ht="12.95">
      <c r="A48" s="67" t="s">
        <v>28</v>
      </c>
      <c r="B48" s="68"/>
      <c r="C48" s="68"/>
      <c r="D48" s="69"/>
      <c r="E48" s="70"/>
      <c r="F48" s="69"/>
      <c r="G48" s="68"/>
      <c r="H48" s="68"/>
      <c r="I48" s="68"/>
      <c r="J48" s="71"/>
      <c r="K48" s="68"/>
      <c r="S48" s="66"/>
    </row>
    <row r="49" spans="1:135" s="13" customFormat="1" ht="12.95">
      <c r="A49" s="19">
        <v>8</v>
      </c>
      <c r="B49" s="20" t="s">
        <v>68</v>
      </c>
      <c r="C49" s="12"/>
      <c r="D49" s="21"/>
      <c r="E49" s="12"/>
      <c r="F49" s="21"/>
      <c r="G49" s="12"/>
      <c r="H49" s="12"/>
      <c r="I49" s="12"/>
      <c r="J49" s="22"/>
      <c r="K49" s="12"/>
      <c r="L49" s="1"/>
      <c r="M49" s="1"/>
      <c r="N49" s="1"/>
      <c r="O49" s="3"/>
      <c r="P49" s="1"/>
      <c r="Q49" s="1"/>
      <c r="R49" s="1"/>
      <c r="S49" s="3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</row>
    <row r="50" spans="1:135" s="26" customFormat="1" ht="24.95">
      <c r="A50" s="31">
        <v>8.1</v>
      </c>
      <c r="B50" s="32" t="s">
        <v>69</v>
      </c>
      <c r="C50" s="24"/>
      <c r="D50" s="24"/>
      <c r="E50" s="33" t="s">
        <v>26</v>
      </c>
      <c r="F50" s="34">
        <v>5</v>
      </c>
      <c r="G50" s="24"/>
      <c r="H50" s="24"/>
      <c r="I50" s="24"/>
      <c r="J50" s="36"/>
      <c r="K50" s="24"/>
      <c r="S50" s="27"/>
    </row>
    <row r="51" spans="1:135" s="26" customFormat="1" ht="24.95">
      <c r="A51" s="31">
        <v>8.1999999999999993</v>
      </c>
      <c r="B51" s="32" t="s">
        <v>70</v>
      </c>
      <c r="C51" s="24"/>
      <c r="D51" s="24"/>
      <c r="E51" s="33" t="s">
        <v>26</v>
      </c>
      <c r="F51" s="34">
        <v>1</v>
      </c>
      <c r="G51" s="24"/>
      <c r="H51" s="48"/>
      <c r="I51" s="24"/>
      <c r="J51" s="36"/>
      <c r="K51" s="24"/>
      <c r="S51" s="37"/>
    </row>
    <row r="52" spans="1:135" ht="37.5">
      <c r="A52" s="31">
        <v>8.3000000000000007</v>
      </c>
      <c r="B52" s="49" t="s">
        <v>71</v>
      </c>
      <c r="C52" s="15"/>
      <c r="D52" s="16"/>
      <c r="E52" s="33" t="s">
        <v>26</v>
      </c>
      <c r="F52" s="34">
        <v>55</v>
      </c>
      <c r="G52" s="15"/>
      <c r="H52" s="15"/>
      <c r="I52" s="15"/>
      <c r="J52" s="18"/>
      <c r="K52" s="15"/>
      <c r="S52" s="46"/>
    </row>
    <row r="53" spans="1:135" s="26" customFormat="1" ht="37.5">
      <c r="A53" s="31">
        <v>8.4</v>
      </c>
      <c r="B53" s="50" t="s">
        <v>72</v>
      </c>
      <c r="C53" s="24"/>
      <c r="D53" s="24"/>
      <c r="E53" s="17" t="s">
        <v>26</v>
      </c>
      <c r="F53" s="16">
        <v>3</v>
      </c>
      <c r="G53" s="24"/>
      <c r="H53" s="24"/>
      <c r="I53" s="24"/>
      <c r="J53" s="36"/>
      <c r="K53" s="24"/>
      <c r="S53" s="37"/>
    </row>
    <row r="54" spans="1:135" s="26" customFormat="1" ht="50.1">
      <c r="A54" s="31">
        <v>8.5</v>
      </c>
      <c r="B54" s="50" t="s">
        <v>73</v>
      </c>
      <c r="C54" s="24"/>
      <c r="D54" s="24"/>
      <c r="E54" s="17" t="s">
        <v>74</v>
      </c>
      <c r="F54" s="16">
        <v>2</v>
      </c>
      <c r="G54" s="24"/>
      <c r="H54" s="24"/>
      <c r="I54" s="24"/>
      <c r="J54" s="36"/>
      <c r="K54" s="24"/>
      <c r="S54" s="37"/>
    </row>
    <row r="55" spans="1:135" s="65" customFormat="1" ht="12.95">
      <c r="A55" s="67" t="s">
        <v>28</v>
      </c>
      <c r="B55" s="68"/>
      <c r="C55" s="68"/>
      <c r="D55" s="69"/>
      <c r="E55" s="70"/>
      <c r="F55" s="69"/>
      <c r="G55" s="68"/>
      <c r="H55" s="68"/>
      <c r="I55" s="68"/>
      <c r="J55" s="71"/>
      <c r="K55" s="68"/>
      <c r="S55" s="66"/>
    </row>
    <row r="56" spans="1:135" s="13" customFormat="1" ht="12.95">
      <c r="A56" s="19">
        <v>9</v>
      </c>
      <c r="B56" s="20" t="s">
        <v>75</v>
      </c>
      <c r="C56" s="12"/>
      <c r="D56" s="21"/>
      <c r="E56" s="12"/>
      <c r="F56" s="21"/>
      <c r="G56" s="12"/>
      <c r="H56" s="12"/>
      <c r="I56" s="12"/>
      <c r="J56" s="22"/>
      <c r="K56" s="12"/>
      <c r="L56" s="1"/>
      <c r="M56" s="1"/>
      <c r="N56" s="1"/>
      <c r="O56" s="1"/>
      <c r="P56" s="1"/>
      <c r="Q56" s="1"/>
      <c r="R56" s="1"/>
      <c r="S56" s="3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</row>
    <row r="57" spans="1:135" s="26" customFormat="1" ht="24.95">
      <c r="A57" s="14">
        <v>9.1</v>
      </c>
      <c r="B57" s="23" t="s">
        <v>76</v>
      </c>
      <c r="C57" s="24"/>
      <c r="D57" s="24"/>
      <c r="E57" s="17" t="s">
        <v>77</v>
      </c>
      <c r="F57" s="16">
        <v>1</v>
      </c>
      <c r="G57" s="24"/>
      <c r="H57" s="24"/>
      <c r="I57" s="24"/>
      <c r="J57" s="36"/>
      <c r="K57" s="24"/>
      <c r="S57" s="27"/>
    </row>
    <row r="58" spans="1:135" s="26" customFormat="1" ht="24.95">
      <c r="A58" s="14">
        <v>9.1999999999999993</v>
      </c>
      <c r="B58" s="23" t="s">
        <v>78</v>
      </c>
      <c r="C58" s="24"/>
      <c r="D58" s="24"/>
      <c r="E58" s="17" t="s">
        <v>77</v>
      </c>
      <c r="F58" s="16">
        <v>1</v>
      </c>
      <c r="G58" s="24"/>
      <c r="H58" s="24"/>
      <c r="I58" s="24"/>
      <c r="J58" s="36"/>
      <c r="K58" s="24"/>
      <c r="S58" s="27"/>
    </row>
    <row r="59" spans="1:135" s="26" customFormat="1" ht="24.95">
      <c r="A59" s="14">
        <v>9.3000000000000007</v>
      </c>
      <c r="B59" s="23" t="s">
        <v>79</v>
      </c>
      <c r="C59" s="24"/>
      <c r="D59" s="24"/>
      <c r="E59" s="17" t="s">
        <v>77</v>
      </c>
      <c r="F59" s="16">
        <v>1</v>
      </c>
      <c r="G59" s="24"/>
      <c r="H59" s="24"/>
      <c r="I59" s="24"/>
      <c r="J59" s="51"/>
      <c r="K59" s="24"/>
      <c r="S59" s="27"/>
    </row>
    <row r="60" spans="1:135" s="26" customFormat="1" ht="37.5">
      <c r="A60" s="14">
        <v>9.4</v>
      </c>
      <c r="B60" s="23" t="s">
        <v>80</v>
      </c>
      <c r="C60" s="24"/>
      <c r="D60" s="24"/>
      <c r="E60" s="17" t="s">
        <v>77</v>
      </c>
      <c r="F60" s="16">
        <v>1</v>
      </c>
      <c r="G60" s="24"/>
      <c r="H60" s="24"/>
      <c r="I60" s="24"/>
      <c r="J60" s="51"/>
      <c r="K60" s="24"/>
      <c r="S60" s="27"/>
    </row>
    <row r="61" spans="1:135" s="65" customFormat="1" ht="12.95">
      <c r="A61" s="67" t="s">
        <v>28</v>
      </c>
      <c r="B61" s="68"/>
      <c r="C61" s="68"/>
      <c r="D61" s="69"/>
      <c r="E61" s="70"/>
      <c r="F61" s="69"/>
      <c r="G61" s="68"/>
      <c r="H61" s="68"/>
      <c r="I61" s="68"/>
      <c r="J61" s="71"/>
      <c r="K61" s="68"/>
      <c r="S61" s="66"/>
    </row>
    <row r="62" spans="1:135" s="13" customFormat="1" ht="12.95">
      <c r="A62" s="19">
        <v>10</v>
      </c>
      <c r="B62" s="20" t="s">
        <v>81</v>
      </c>
      <c r="C62" s="12"/>
      <c r="D62" s="21"/>
      <c r="E62" s="12"/>
      <c r="F62" s="21"/>
      <c r="G62" s="12"/>
      <c r="H62" s="12"/>
      <c r="I62" s="12"/>
      <c r="J62" s="22"/>
      <c r="K62" s="12"/>
      <c r="L62" s="1"/>
      <c r="M62" s="1"/>
      <c r="N62" s="1"/>
      <c r="O62" s="1"/>
      <c r="P62" s="1"/>
      <c r="Q62" s="1"/>
      <c r="R62" s="1"/>
      <c r="S62" s="3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</row>
    <row r="63" spans="1:135" s="26" customFormat="1" ht="50.1">
      <c r="A63" s="14">
        <v>10.1</v>
      </c>
      <c r="B63" s="23" t="s">
        <v>82</v>
      </c>
      <c r="C63" s="24"/>
      <c r="D63" s="24"/>
      <c r="E63" s="17" t="s">
        <v>83</v>
      </c>
      <c r="F63" s="16">
        <v>1</v>
      </c>
      <c r="G63" s="24"/>
      <c r="H63" s="24"/>
      <c r="I63" s="24"/>
      <c r="J63" s="36"/>
      <c r="K63" s="24"/>
      <c r="S63" s="27"/>
    </row>
    <row r="64" spans="1:135" s="26" customFormat="1" ht="37.5">
      <c r="A64" s="14">
        <v>10.199999999999999</v>
      </c>
      <c r="B64" s="23" t="s">
        <v>84</v>
      </c>
      <c r="C64" s="24"/>
      <c r="D64" s="24"/>
      <c r="E64" s="17" t="s">
        <v>36</v>
      </c>
      <c r="F64" s="16">
        <v>2</v>
      </c>
      <c r="G64" s="52"/>
      <c r="H64" s="24"/>
      <c r="I64" s="24"/>
      <c r="J64" s="36"/>
      <c r="K64" s="24"/>
      <c r="S64" s="27"/>
    </row>
    <row r="65" spans="1:135" s="26" customFormat="1" ht="37.5">
      <c r="A65" s="14">
        <v>10.3</v>
      </c>
      <c r="B65" s="23" t="s">
        <v>85</v>
      </c>
      <c r="C65" s="24"/>
      <c r="D65" s="24"/>
      <c r="E65" s="17" t="s">
        <v>36</v>
      </c>
      <c r="F65" s="16">
        <v>2</v>
      </c>
      <c r="G65" s="52"/>
      <c r="H65" s="24"/>
      <c r="I65" s="24"/>
      <c r="J65" s="36"/>
      <c r="K65" s="24"/>
      <c r="S65" s="27"/>
    </row>
    <row r="66" spans="1:135" s="65" customFormat="1" ht="12.95">
      <c r="A66" s="67" t="s">
        <v>28</v>
      </c>
      <c r="B66" s="68"/>
      <c r="C66" s="68"/>
      <c r="D66" s="69"/>
      <c r="E66" s="70"/>
      <c r="F66" s="69"/>
      <c r="G66" s="68"/>
      <c r="H66" s="68"/>
      <c r="I66" s="68"/>
      <c r="J66" s="71"/>
      <c r="K66" s="68"/>
      <c r="S66" s="66"/>
    </row>
    <row r="67" spans="1:135" s="13" customFormat="1" ht="12.95">
      <c r="A67" s="19">
        <v>11</v>
      </c>
      <c r="B67" s="20" t="s">
        <v>86</v>
      </c>
      <c r="C67" s="12"/>
      <c r="D67" s="21"/>
      <c r="E67" s="12"/>
      <c r="F67" s="21"/>
      <c r="G67" s="12"/>
      <c r="H67" s="12"/>
      <c r="I67" s="12"/>
      <c r="J67" s="22"/>
      <c r="K67" s="12"/>
      <c r="L67" s="1"/>
      <c r="M67" s="1"/>
      <c r="N67" s="1"/>
      <c r="O67" s="1"/>
      <c r="P67" s="1"/>
      <c r="Q67" s="1"/>
      <c r="R67" s="1"/>
      <c r="S67" s="3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</row>
    <row r="68" spans="1:135" ht="37.5">
      <c r="A68" s="14">
        <v>11.1</v>
      </c>
      <c r="B68" s="23" t="s">
        <v>87</v>
      </c>
      <c r="C68" s="15"/>
      <c r="D68" s="16"/>
      <c r="E68" s="17" t="s">
        <v>77</v>
      </c>
      <c r="F68" s="16">
        <v>1</v>
      </c>
      <c r="G68" s="15"/>
      <c r="H68" s="15"/>
      <c r="I68" s="15"/>
      <c r="J68" s="18"/>
      <c r="K68" s="15"/>
    </row>
    <row r="69" spans="1:135" ht="37.5">
      <c r="A69" s="14">
        <v>11.2</v>
      </c>
      <c r="B69" s="50" t="s">
        <v>88</v>
      </c>
      <c r="C69" s="15"/>
      <c r="D69" s="16"/>
      <c r="E69" s="17" t="s">
        <v>89</v>
      </c>
      <c r="F69" s="16">
        <v>25</v>
      </c>
      <c r="G69" s="15"/>
      <c r="H69" s="15"/>
      <c r="I69" s="15"/>
      <c r="J69" s="18"/>
      <c r="K69" s="15"/>
    </row>
    <row r="70" spans="1:135" s="26" customFormat="1" ht="37.5">
      <c r="A70" s="14">
        <v>11.3</v>
      </c>
      <c r="B70" s="23" t="s">
        <v>90</v>
      </c>
      <c r="C70" s="24"/>
      <c r="D70" s="24"/>
      <c r="E70" s="17" t="s">
        <v>89</v>
      </c>
      <c r="F70" s="16">
        <f>2.7+2.8</f>
        <v>5.5</v>
      </c>
      <c r="G70" s="24"/>
      <c r="H70" s="24"/>
      <c r="I70" s="24"/>
      <c r="J70" s="36"/>
      <c r="K70" s="24"/>
      <c r="S70" s="27"/>
    </row>
    <row r="71" spans="1:135" s="26" customFormat="1" ht="37.5">
      <c r="A71" s="14">
        <v>11.4</v>
      </c>
      <c r="B71" s="23" t="s">
        <v>91</v>
      </c>
      <c r="C71" s="24"/>
      <c r="D71" s="24"/>
      <c r="E71" s="17" t="s">
        <v>89</v>
      </c>
      <c r="F71" s="16">
        <v>2</v>
      </c>
      <c r="G71" s="24"/>
      <c r="H71" s="24"/>
      <c r="I71" s="24"/>
      <c r="J71" s="36"/>
      <c r="K71" s="24"/>
      <c r="S71" s="27"/>
    </row>
    <row r="72" spans="1:135" s="26" customFormat="1" ht="37.5">
      <c r="A72" s="14">
        <v>11.5</v>
      </c>
      <c r="B72" s="23" t="s">
        <v>92</v>
      </c>
      <c r="C72" s="24"/>
      <c r="D72" s="24"/>
      <c r="E72" s="17" t="s">
        <v>89</v>
      </c>
      <c r="F72" s="16">
        <v>4</v>
      </c>
      <c r="G72" s="24"/>
      <c r="H72" s="24"/>
      <c r="I72" s="24"/>
      <c r="J72" s="36"/>
      <c r="K72" s="24"/>
      <c r="S72" s="27"/>
    </row>
    <row r="73" spans="1:135" s="26" customFormat="1">
      <c r="A73" s="14">
        <v>11.6</v>
      </c>
      <c r="B73" s="23" t="s">
        <v>93</v>
      </c>
      <c r="C73" s="24"/>
      <c r="D73" s="24"/>
      <c r="E73" s="33" t="s">
        <v>26</v>
      </c>
      <c r="F73" s="16">
        <v>6</v>
      </c>
      <c r="G73" s="24"/>
      <c r="H73" s="24"/>
      <c r="I73" s="24"/>
      <c r="J73" s="36"/>
      <c r="K73" s="24"/>
      <c r="S73" s="27"/>
    </row>
    <row r="74" spans="1:135" s="65" customFormat="1" ht="12.95">
      <c r="A74" s="67" t="s">
        <v>28</v>
      </c>
      <c r="B74" s="68"/>
      <c r="C74" s="68"/>
      <c r="D74" s="69"/>
      <c r="E74" s="70"/>
      <c r="F74" s="69"/>
      <c r="G74" s="68"/>
      <c r="H74" s="68"/>
      <c r="I74" s="68"/>
      <c r="J74" s="71"/>
      <c r="K74" s="68"/>
      <c r="S74" s="66"/>
    </row>
    <row r="75" spans="1:135" s="13" customFormat="1" ht="12.95">
      <c r="A75" s="19">
        <v>12</v>
      </c>
      <c r="B75" s="20" t="s">
        <v>94</v>
      </c>
      <c r="C75" s="12"/>
      <c r="D75" s="21"/>
      <c r="E75" s="12"/>
      <c r="F75" s="21"/>
      <c r="G75" s="12"/>
      <c r="H75" s="12"/>
      <c r="I75" s="12"/>
      <c r="J75" s="22"/>
      <c r="K75" s="12"/>
      <c r="L75" s="1"/>
      <c r="M75" s="1"/>
      <c r="N75" s="1"/>
      <c r="O75" s="1"/>
      <c r="P75" s="1"/>
      <c r="Q75" s="1"/>
      <c r="R75" s="1"/>
      <c r="S75" s="3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</row>
    <row r="76" spans="1:135" s="26" customFormat="1" ht="62.45">
      <c r="A76" s="31">
        <v>12.1</v>
      </c>
      <c r="B76" s="32" t="s">
        <v>95</v>
      </c>
      <c r="C76" s="24"/>
      <c r="D76" s="24"/>
      <c r="E76" s="33" t="s">
        <v>83</v>
      </c>
      <c r="F76" s="34">
        <v>1</v>
      </c>
      <c r="G76" s="24"/>
      <c r="H76" s="24"/>
      <c r="I76" s="24"/>
      <c r="J76" s="36"/>
      <c r="K76" s="24"/>
      <c r="S76" s="27"/>
    </row>
    <row r="77" spans="1:135" s="26" customFormat="1" ht="50.1">
      <c r="A77" s="31">
        <v>12.2</v>
      </c>
      <c r="B77" s="32" t="s">
        <v>96</v>
      </c>
      <c r="C77" s="24"/>
      <c r="D77" s="24"/>
      <c r="E77" s="33" t="s">
        <v>36</v>
      </c>
      <c r="F77" s="34">
        <v>8</v>
      </c>
      <c r="G77" s="24"/>
      <c r="H77" s="24"/>
      <c r="I77" s="24"/>
      <c r="J77" s="36"/>
      <c r="K77" s="24"/>
      <c r="S77" s="27"/>
    </row>
    <row r="78" spans="1:135" s="65" customFormat="1" ht="12.95">
      <c r="A78" s="67" t="s">
        <v>28</v>
      </c>
      <c r="B78" s="68"/>
      <c r="C78" s="68"/>
      <c r="D78" s="69"/>
      <c r="E78" s="70"/>
      <c r="F78" s="69"/>
      <c r="G78" s="68"/>
      <c r="H78" s="68"/>
      <c r="I78" s="68"/>
      <c r="J78" s="71"/>
      <c r="K78" s="68"/>
      <c r="S78" s="66"/>
    </row>
    <row r="79" spans="1:135" s="13" customFormat="1" ht="12.95">
      <c r="A79" s="19">
        <v>13</v>
      </c>
      <c r="B79" s="20" t="s">
        <v>97</v>
      </c>
      <c r="C79" s="12"/>
      <c r="D79" s="21"/>
      <c r="E79" s="12"/>
      <c r="F79" s="21"/>
      <c r="G79" s="12"/>
      <c r="H79" s="12"/>
      <c r="I79" s="12"/>
      <c r="J79" s="22"/>
      <c r="K79" s="12"/>
      <c r="L79" s="1"/>
      <c r="M79" s="1"/>
      <c r="N79" s="1"/>
      <c r="O79" s="1"/>
      <c r="P79" s="1"/>
      <c r="Q79" s="1"/>
      <c r="R79" s="1"/>
      <c r="S79" s="3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</row>
    <row r="80" spans="1:135">
      <c r="A80" s="14">
        <v>13.1</v>
      </c>
      <c r="B80" s="15" t="s">
        <v>98</v>
      </c>
      <c r="C80" s="15"/>
      <c r="D80" s="16"/>
      <c r="E80" s="53" t="s">
        <v>26</v>
      </c>
      <c r="F80" s="16">
        <v>110</v>
      </c>
      <c r="G80" s="15"/>
      <c r="H80" s="15"/>
      <c r="I80" s="15"/>
      <c r="J80" s="54"/>
      <c r="K80" s="15"/>
    </row>
    <row r="81" spans="1:135" s="65" customFormat="1" ht="12.95">
      <c r="A81" s="67" t="s">
        <v>28</v>
      </c>
      <c r="B81" s="68"/>
      <c r="C81" s="68"/>
      <c r="D81" s="69"/>
      <c r="E81" s="70"/>
      <c r="F81" s="69"/>
      <c r="G81" s="68"/>
      <c r="H81" s="68"/>
      <c r="I81" s="68"/>
      <c r="J81" s="71"/>
      <c r="K81" s="68"/>
      <c r="S81" s="66"/>
    </row>
    <row r="82" spans="1:135" s="13" customFormat="1" ht="12.95">
      <c r="A82" s="19">
        <v>14</v>
      </c>
      <c r="B82" s="20" t="s">
        <v>99</v>
      </c>
      <c r="C82" s="12"/>
      <c r="D82" s="21"/>
      <c r="E82" s="12"/>
      <c r="F82" s="21"/>
      <c r="G82" s="12"/>
      <c r="H82" s="12"/>
      <c r="I82" s="12"/>
      <c r="J82" s="22"/>
      <c r="K82" s="12"/>
      <c r="L82" s="1"/>
      <c r="M82" s="1"/>
      <c r="N82" s="1"/>
      <c r="O82" s="1"/>
      <c r="P82" s="1"/>
      <c r="Q82" s="1"/>
      <c r="R82" s="1"/>
      <c r="S82" s="3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</row>
    <row r="83" spans="1:135" ht="37.5">
      <c r="A83" s="14">
        <v>14.1</v>
      </c>
      <c r="B83" s="32" t="s">
        <v>100</v>
      </c>
      <c r="C83" s="15"/>
      <c r="D83" s="16"/>
      <c r="E83" s="17" t="s">
        <v>77</v>
      </c>
      <c r="F83" s="16">
        <v>1</v>
      </c>
      <c r="G83" s="15"/>
      <c r="H83" s="15"/>
      <c r="I83" s="15"/>
      <c r="J83" s="54"/>
      <c r="K83" s="15"/>
    </row>
    <row r="84" spans="1:135" s="65" customFormat="1" ht="12.95">
      <c r="A84" s="67" t="s">
        <v>28</v>
      </c>
      <c r="B84" s="68"/>
      <c r="C84" s="68"/>
      <c r="D84" s="69"/>
      <c r="E84" s="70"/>
      <c r="F84" s="69"/>
      <c r="G84" s="68"/>
      <c r="H84" s="68"/>
      <c r="I84" s="68"/>
      <c r="J84" s="71"/>
      <c r="K84" s="68"/>
      <c r="S84" s="66"/>
    </row>
    <row r="85" spans="1:135" ht="12.95">
      <c r="A85" s="19">
        <v>15</v>
      </c>
      <c r="B85" s="20" t="s">
        <v>101</v>
      </c>
      <c r="C85" s="12"/>
      <c r="D85" s="21"/>
      <c r="E85" s="12"/>
      <c r="F85" s="21"/>
      <c r="G85" s="12"/>
      <c r="H85" s="12"/>
      <c r="I85" s="12"/>
      <c r="J85" s="22"/>
      <c r="K85" s="12"/>
    </row>
    <row r="86" spans="1:135" s="65" customFormat="1">
      <c r="A86" s="14">
        <v>15.1</v>
      </c>
      <c r="B86" s="32" t="s">
        <v>102</v>
      </c>
      <c r="C86" s="15"/>
      <c r="D86" s="16"/>
      <c r="E86" s="17" t="s">
        <v>77</v>
      </c>
      <c r="F86" s="16">
        <v>1</v>
      </c>
      <c r="G86" s="15"/>
      <c r="H86" s="15"/>
      <c r="I86" s="15"/>
      <c r="J86" s="54"/>
      <c r="K86" s="15"/>
      <c r="S86" s="66"/>
    </row>
    <row r="87" spans="1:135" s="65" customFormat="1">
      <c r="A87" s="14"/>
      <c r="B87" s="32"/>
      <c r="C87" s="15"/>
      <c r="D87" s="16"/>
      <c r="E87" s="17"/>
      <c r="F87" s="16"/>
      <c r="G87" s="15"/>
      <c r="H87" s="15"/>
      <c r="I87" s="15"/>
      <c r="J87" s="54"/>
      <c r="K87" s="15"/>
      <c r="S87" s="66"/>
    </row>
    <row r="88" spans="1:135" ht="12.95">
      <c r="A88" s="67" t="s">
        <v>28</v>
      </c>
      <c r="B88" s="68"/>
      <c r="C88" s="68"/>
      <c r="D88" s="69"/>
      <c r="E88" s="70"/>
      <c r="F88" s="69"/>
      <c r="G88" s="68"/>
      <c r="H88" s="68"/>
      <c r="I88" s="68"/>
      <c r="J88" s="71"/>
      <c r="K88" s="68"/>
    </row>
    <row r="89" spans="1:135" ht="42" customHeight="1">
      <c r="A89" s="78" t="s">
        <v>103</v>
      </c>
      <c r="B89" s="79"/>
      <c r="C89" s="80"/>
      <c r="D89" s="80"/>
      <c r="E89" s="80"/>
      <c r="F89" s="80"/>
      <c r="G89" s="80"/>
      <c r="H89" s="81"/>
      <c r="I89" s="64">
        <f>SUM(I13:I83)</f>
        <v>0</v>
      </c>
      <c r="J89" s="64">
        <f t="shared" ref="J89:K89" si="0">SUM(J13:J83)</f>
        <v>0</v>
      </c>
      <c r="K89" s="64">
        <f t="shared" si="0"/>
        <v>0</v>
      </c>
    </row>
    <row r="90" spans="1:135" ht="39.950000000000003" customHeight="1">
      <c r="B90" s="87" t="s">
        <v>104</v>
      </c>
      <c r="C90" s="88"/>
      <c r="D90" s="89"/>
      <c r="E90" s="82"/>
      <c r="F90" s="82"/>
      <c r="G90" s="82"/>
      <c r="H90" s="82"/>
    </row>
    <row r="91" spans="1:135" ht="15">
      <c r="B91" s="83" t="s">
        <v>105</v>
      </c>
      <c r="C91" s="84">
        <v>0</v>
      </c>
      <c r="D91" s="85"/>
      <c r="E91" s="82"/>
      <c r="F91" s="82"/>
      <c r="G91" s="82"/>
      <c r="H91" s="82"/>
    </row>
    <row r="92" spans="1:135" ht="15">
      <c r="B92" s="83" t="s">
        <v>106</v>
      </c>
      <c r="C92" s="84">
        <v>0</v>
      </c>
      <c r="D92" s="85"/>
      <c r="E92" s="82"/>
      <c r="F92" s="82"/>
      <c r="G92" s="82"/>
      <c r="H92" s="82"/>
    </row>
    <row r="93" spans="1:135" ht="15">
      <c r="B93" s="83" t="s">
        <v>107</v>
      </c>
      <c r="C93" s="84">
        <v>0</v>
      </c>
      <c r="D93" s="85"/>
      <c r="E93" s="82"/>
      <c r="F93" s="82"/>
      <c r="G93" s="82"/>
      <c r="H93" s="82"/>
    </row>
    <row r="94" spans="1:135" ht="15">
      <c r="B94" s="83" t="s">
        <v>108</v>
      </c>
      <c r="C94" s="84">
        <v>0</v>
      </c>
      <c r="D94" s="85"/>
      <c r="E94" s="82"/>
      <c r="F94" s="82"/>
      <c r="G94" s="82"/>
      <c r="H94" s="82"/>
    </row>
    <row r="95" spans="1:135" ht="15">
      <c r="B95" s="90" t="s">
        <v>23</v>
      </c>
      <c r="C95" s="91">
        <v>0</v>
      </c>
      <c r="D95" s="92"/>
      <c r="E95" s="82"/>
      <c r="F95" s="82"/>
      <c r="G95" s="82"/>
      <c r="H95" s="82"/>
    </row>
    <row r="96" spans="1:135" ht="13.5"/>
    <row r="97" spans="1:2" ht="36" customHeight="1">
      <c r="A97" s="86" t="s">
        <v>109</v>
      </c>
      <c r="B97" s="86"/>
    </row>
    <row r="98" spans="1:2" ht="33.75" customHeight="1">
      <c r="A98" s="86" t="s">
        <v>110</v>
      </c>
      <c r="B98" s="86"/>
    </row>
    <row r="99" spans="1:2" ht="33" customHeight="1">
      <c r="A99" s="86" t="s">
        <v>111</v>
      </c>
      <c r="B99" s="86"/>
    </row>
    <row r="100" spans="1:2" ht="13.5"/>
    <row r="101" spans="1:2" ht="13.5"/>
  </sheetData>
  <mergeCells count="24">
    <mergeCell ref="A1:K1"/>
    <mergeCell ref="A2:K2"/>
    <mergeCell ref="A89:H89"/>
    <mergeCell ref="A98:B98"/>
    <mergeCell ref="A99:B99"/>
    <mergeCell ref="A97:B97"/>
    <mergeCell ref="E90:F90"/>
    <mergeCell ref="E91:F91"/>
    <mergeCell ref="E92:F92"/>
    <mergeCell ref="E93:F93"/>
    <mergeCell ref="E94:F94"/>
    <mergeCell ref="E95:F95"/>
    <mergeCell ref="C90:D90"/>
    <mergeCell ref="G90:H90"/>
    <mergeCell ref="G91:H91"/>
    <mergeCell ref="G92:H92"/>
    <mergeCell ref="G93:H93"/>
    <mergeCell ref="G94:H94"/>
    <mergeCell ref="G95:H95"/>
    <mergeCell ref="C91:D91"/>
    <mergeCell ref="C92:D92"/>
    <mergeCell ref="C93:D93"/>
    <mergeCell ref="C94:D94"/>
    <mergeCell ref="C95:D9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2DE14C406875640ADB7E79D508878BE" ma:contentTypeVersion="11" ma:contentTypeDescription="Crear nuevo documento." ma:contentTypeScope="" ma:versionID="fdcc7db3240e525d98d9c0c1140bf716">
  <xsd:schema xmlns:xsd="http://www.w3.org/2001/XMLSchema" xmlns:xs="http://www.w3.org/2001/XMLSchema" xmlns:p="http://schemas.microsoft.com/office/2006/metadata/properties" xmlns:ns2="18086240-dcff-4c3e-835b-43803381e084" xmlns:ns3="1843123e-101c-4120-8dc0-f8a78889580d" targetNamespace="http://schemas.microsoft.com/office/2006/metadata/properties" ma:root="true" ma:fieldsID="25205b81660cc67c878e7680b2660acd" ns2:_="" ns3:_="">
    <xsd:import namespace="18086240-dcff-4c3e-835b-43803381e084"/>
    <xsd:import namespace="1843123e-101c-4120-8dc0-f8a78889580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086240-dcff-4c3e-835b-43803381e0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9d22b789-a14f-416d-ba6d-9394560a57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43123e-101c-4120-8dc0-f8a78889580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1ae32e6-7eaa-4a77-97d4-c2e85d828f21}" ma:internalName="TaxCatchAll" ma:showField="CatchAllData" ma:web="1843123e-101c-4120-8dc0-f8a7888958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843123e-101c-4120-8dc0-f8a78889580d" xsi:nil="true"/>
    <lcf76f155ced4ddcb4097134ff3c332f xmlns="18086240-dcff-4c3e-835b-43803381e08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BC95694-40D2-4968-8070-3FB3A4B30A49}"/>
</file>

<file path=customXml/itemProps2.xml><?xml version="1.0" encoding="utf-8"?>
<ds:datastoreItem xmlns:ds="http://schemas.openxmlformats.org/officeDocument/2006/customXml" ds:itemID="{FCAD5217-2AEB-48CA-A41A-02DB91855226}"/>
</file>

<file path=customXml/itemProps3.xml><?xml version="1.0" encoding="utf-8"?>
<ds:datastoreItem xmlns:ds="http://schemas.openxmlformats.org/officeDocument/2006/customXml" ds:itemID="{422A5D11-3F9A-4BF6-A848-5248CF7D25CA}"/>
</file>

<file path=docMetadata/LabelInfo.xml><?xml version="1.0" encoding="utf-8"?>
<clbl:labelList xmlns:clbl="http://schemas.microsoft.com/office/2020/mipLabelMetadata">
  <clbl:label id="{0f9e35db-544f-4f60-bdcc-5ea416e6dc70}" enabled="0" method="" siteId="{0f9e35db-544f-4f60-bdcc-5ea416e6dc7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Nathalia Sarmiento Mejia</dc:creator>
  <cp:keywords/>
  <dc:description/>
  <cp:lastModifiedBy>Coordinador  MA 472</cp:lastModifiedBy>
  <cp:revision/>
  <dcterms:created xsi:type="dcterms:W3CDTF">2024-12-02T19:12:07Z</dcterms:created>
  <dcterms:modified xsi:type="dcterms:W3CDTF">2025-02-07T17:15:59Z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0x010100F2DE14C406875640ADB7E79D508878BE</vt:lpwstr>
  </property>
  <property fmtid="{D5CDD505-2E9C-101B-9397-08002B2CF9AE}" pid="3" name="MediaServiceImageTags">
    <vt:lpwstr/>
  </property>
</Properties>
</file>